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90" windowWidth="15570" windowHeight="98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D35" i="2" l="1"/>
  <c r="D28" i="2"/>
  <c r="D27" i="2"/>
  <c r="D26" i="2"/>
  <c r="C24" i="2"/>
  <c r="D23" i="2" l="1"/>
  <c r="D22" i="2"/>
  <c r="D20" i="2"/>
  <c r="D19" i="2"/>
  <c r="D18" i="2"/>
  <c r="D17" i="2"/>
  <c r="D15" i="2"/>
  <c r="D14" i="2"/>
  <c r="D13" i="2"/>
  <c r="D12" i="2"/>
  <c r="D10" i="2"/>
  <c r="D9" i="2"/>
  <c r="D8" i="2"/>
  <c r="D7" i="2"/>
  <c r="B44" i="2" l="1"/>
  <c r="B13" i="2" l="1"/>
  <c r="B9" i="2"/>
  <c r="B7" i="2"/>
  <c r="B53" i="2" l="1"/>
  <c r="D40" i="2" l="1"/>
  <c r="C44" i="2" l="1"/>
  <c r="C16" i="2" l="1"/>
  <c r="D16" i="2" s="1"/>
  <c r="B24" i="2" l="1"/>
  <c r="B32" i="2" s="1"/>
  <c r="B45" i="2" s="1"/>
  <c r="D25" i="2"/>
  <c r="D34" i="2"/>
  <c r="D36" i="2"/>
  <c r="D37" i="2"/>
  <c r="D38" i="2"/>
  <c r="D39" i="2"/>
  <c r="D41" i="2"/>
  <c r="D42" i="2"/>
  <c r="D43" i="2"/>
  <c r="D24" i="2" l="1"/>
  <c r="B15" i="2" l="1"/>
  <c r="B10" i="2" l="1"/>
  <c r="C6" i="2" l="1"/>
  <c r="D6" i="2" s="1"/>
  <c r="C5" i="2" l="1"/>
  <c r="C32" i="2" l="1"/>
  <c r="D5" i="2"/>
  <c r="B16" i="2"/>
  <c r="B6" i="2"/>
  <c r="B5" i="2" l="1"/>
  <c r="D44" i="2"/>
  <c r="C45" i="2" l="1"/>
  <c r="D32" i="2" l="1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<sst xmlns="http://schemas.openxmlformats.org/spreadsheetml/2006/main" count="59" uniqueCount="57">
  <si>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</si>
  <si>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</si>
  <si>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</si>
  <si>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</si>
  <si>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</si>
  <si>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</si>
  <si>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</si>
  <si>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</si>
  <si>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</si>
  <si>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</si>
  <si>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</si>
  <si>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</si>
  <si>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</si>
  <si>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</si>
  <si>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</si>
  <si>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</si>
  <si>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</si>
  <si>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</si>
  <si>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</si>
  <si>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</si>
  <si>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</si>
  <si>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</si>
  <si>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</si>
  <si>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</si>
  <si>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</si>
  <si>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</si>
  <si>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</si>
  <si>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</si>
  <si>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</si>
  <si>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</si>
  <si>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</si>
  <si>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</si>
  <si>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</si>
  <si>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</si>
  <si>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</si>
  <si>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</si>
  <si>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</si>
  <si>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</si>
  <si>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</si>
  <si>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</si>
  <si>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</si>
  <si>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</si>
  <si>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</si>
  <si>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</si>
  <si>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</si>
  <si>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</si>
  <si>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</si>
  <si>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</si>
  <si>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</si>
  <si>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</si>
  <si>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</si>
  <si>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</si>
  <si>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</si>
  <si>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</si>
  <si>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</si>
  <si>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2019 год</t>
  </si>
  <si>
    <t xml:space="preserve">             Информация об исполнении  бюджета МО "Город Майкоп"
 на 1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</si>
</sst>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1" fillId="36" borderId="0" xfId="0" applyFont="1" applyFill="1"/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61" fillId="36" borderId="0" xfId="126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47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164" fontId="48" fillId="0" borderId="2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4" fontId="3" fillId="0" borderId="0" xfId="272" applyNumberFormat="1" applyFont="1" applyFill="1" applyBorder="1" applyProtection="1">
      <alignment horizontal="right"/>
    </xf>
    <xf numFmtId="164" fontId="1" fillId="0" borderId="0" xfId="0" applyNumberFormat="1" applyFont="1" applyFill="1"/>
    <xf numFmtId="0" fontId="1" fillId="0" borderId="0" xfId="0" applyFont="1" applyFill="1" applyBorder="1" applyAlignment="1">
      <alignment wrapText="1"/>
    </xf>
    <xf numFmtId="164" fontId="48" fillId="0" borderId="2" xfId="272" applyNumberFormat="1" applyFont="1" applyFill="1" applyBorder="1" applyProtection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4" fontId="3" fillId="0" borderId="0" xfId="219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/>
    <xf numFmtId="4" fontId="61" fillId="0" borderId="0" xfId="126" applyNumberFormat="1" applyFont="1" applyFill="1" applyBorder="1" applyAlignment="1" applyProtection="1">
      <alignment horizontal="right"/>
    </xf>
    <xf numFmtId="164" fontId="48" fillId="0" borderId="1" xfId="272" applyNumberFormat="1" applyFont="1" applyFill="1" applyProtection="1">
      <alignment horizontal="right"/>
    </xf>
    <xf numFmtId="164" fontId="48" fillId="0" borderId="3" xfId="272" applyNumberFormat="1" applyFont="1" applyFill="1" applyBorder="1" applyProtection="1">
      <alignment horizontal="right"/>
    </xf>
    <xf numFmtId="164" fontId="47" fillId="0" borderId="71" xfId="0" applyNumberFormat="1" applyFont="1" applyFill="1" applyBorder="1"/>
    <xf numFmtId="164" fontId="47" fillId="0" borderId="71" xfId="0" applyNumberFormat="1" applyFont="1" applyFill="1" applyBorder="1" applyAlignment="1">
      <alignment wrapText="1"/>
    </xf>
    <xf numFmtId="164" fontId="48" fillId="0" borderId="72" xfId="272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62" fillId="0" borderId="2" xfId="0" applyNumberFormat="1" applyFont="1" applyFill="1" applyBorder="1"/>
    <xf numFmtId="164" fontId="47" fillId="0" borderId="2" xfId="0" applyNumberFormat="1" applyFont="1" applyFill="1" applyBorder="1" applyAlignment="1">
      <alignment horizontal="center"/>
    </xf>
    <xf numFmtId="166" fontId="47" fillId="0" borderId="2" xfId="920" applyNumberFormat="1" applyFont="1" applyFill="1" applyBorder="1" applyAlignment="1">
      <alignment horizontal="center" wrapText="1"/>
    </xf>
    <xf numFmtId="166" fontId="48" fillId="0" borderId="71" xfId="920" applyNumberFormat="1" applyFont="1" applyFill="1" applyBorder="1" applyAlignment="1">
      <alignment wrapText="1"/>
    </xf>
    <xf numFmtId="166" fontId="48" fillId="0" borderId="2" xfId="920" applyNumberFormat="1" applyFont="1" applyFill="1" applyBorder="1" applyAlignment="1" applyProtection="1">
      <alignment wrapText="1"/>
    </xf>
    <xf numFmtId="166" fontId="48" fillId="0" borderId="2" xfId="920" applyNumberFormat="1" applyFont="1" applyFill="1" applyBorder="1" applyAlignment="1">
      <alignment wrapText="1"/>
    </xf>
    <xf numFmtId="166" fontId="47" fillId="0" borderId="2" xfId="920" applyNumberFormat="1" applyFont="1" applyFill="1" applyBorder="1" applyAlignment="1">
      <alignment wrapText="1"/>
    </xf>
    <xf numFmtId="166" fontId="47" fillId="0" borderId="74" xfId="920" applyNumberFormat="1" applyFont="1" applyFill="1" applyBorder="1"/>
    <xf numFmtId="166" fontId="47" fillId="0" borderId="2" xfId="920" applyNumberFormat="1" applyFont="1" applyFill="1" applyBorder="1"/>
    <xf numFmtId="166" fontId="48" fillId="0" borderId="2" xfId="920" applyNumberFormat="1" applyFont="1" applyFill="1" applyBorder="1"/>
    <xf numFmtId="166" fontId="47" fillId="0" borderId="73" xfId="920" applyNumberFormat="1" applyFont="1" applyFill="1" applyBorder="1"/>
    <xf numFmtId="166" fontId="48" fillId="36" borderId="2" xfId="920" applyNumberFormat="1" applyFont="1" applyFill="1" applyBorder="1" applyAlignment="1" applyProtection="1">
      <alignment horizontal="right" shrinkToFit="1"/>
    </xf>
    <xf numFmtId="166" fontId="48" fillId="0" borderId="76" xfId="920" applyNumberFormat="1" applyFont="1" applyFill="1" applyBorder="1" applyAlignment="1" applyProtection="1">
      <alignment horizontal="right" shrinkToFit="1"/>
    </xf>
    <xf numFmtId="166" fontId="48" fillId="0" borderId="74" xfId="920" applyNumberFormat="1" applyFont="1" applyFill="1" applyBorder="1" applyAlignment="1" applyProtection="1">
      <alignment horizontal="right" shrinkToFit="1"/>
    </xf>
    <xf numFmtId="166" fontId="48" fillId="0" borderId="2" xfId="920" applyNumberFormat="1" applyFont="1" applyFill="1" applyBorder="1" applyAlignment="1" applyProtection="1">
      <alignment horizontal="right" shrinkToFit="1"/>
    </xf>
    <xf numFmtId="0" fontId="63" fillId="36" borderId="2" xfId="216" applyFont="1" applyFill="1" applyBorder="1" applyAlignment="1" applyProtection="1">
      <alignment horizontal="right"/>
    </xf>
    <xf numFmtId="2" fontId="48" fillId="0" borderId="4" xfId="920" applyNumberFormat="1" applyFont="1" applyBorder="1" applyAlignment="1" applyProtection="1">
      <alignment horizontal="right"/>
    </xf>
    <xf numFmtId="2" fontId="48" fillId="0" borderId="2" xfId="920" applyNumberFormat="1" applyFont="1" applyFill="1" applyBorder="1" applyAlignment="1" applyProtection="1">
      <alignment horizontal="right"/>
    </xf>
    <xf numFmtId="166" fontId="48" fillId="0" borderId="4" xfId="920" applyNumberFormat="1" applyFont="1" applyBorder="1" applyAlignment="1" applyProtection="1">
      <alignment horizontal="right"/>
    </xf>
    <xf numFmtId="166" fontId="48" fillId="0" borderId="2" xfId="920" applyNumberFormat="1" applyFont="1" applyFill="1" applyBorder="1" applyAlignment="1" applyProtection="1">
      <alignment horizontal="right"/>
    </xf>
    <xf numFmtId="166" fontId="47" fillId="0" borderId="71" xfId="920" applyNumberFormat="1" applyFont="1" applyFill="1" applyBorder="1" applyAlignment="1">
      <alignment horizontal="center"/>
    </xf>
    <xf numFmtId="166" fontId="47" fillId="0" borderId="75" xfId="920" applyNumberFormat="1" applyFont="1" applyFill="1" applyBorder="1" applyAlignment="1">
      <alignment horizontal="center"/>
    </xf>
    <xf numFmtId="166" fontId="47" fillId="0" borderId="76" xfId="920" applyNumberFormat="1" applyFont="1" applyFill="1" applyBorder="1" applyAlignment="1">
      <alignment horizontal="center"/>
    </xf>
    <xf numFmtId="164" fontId="47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40" activePane="bottomRight" state="frozen"/>
      <selection pane="topRight" activeCell="B1" sqref="B1"/>
      <selection pane="bottomLeft" activeCell="A5" sqref="A5"/>
      <selection pane="bottomRight" activeCell="D48" sqref="D48"/>
    </sheetView>
  </sheetViews>
  <sheetFormatPr defaultColWidth="9.140625" defaultRowHeight="15" x14ac:dyDescent="0.25"/>
  <cols>
    <col min="1" max="1" width="46.7109375" style="18" customWidth="1"/>
    <col min="2" max="2" width="20.28515625" style="18" customWidth="1"/>
    <col min="3" max="3" width="18.85546875" style="18" customWidth="1"/>
    <col min="4" max="4" width="15.140625" style="18" customWidth="1"/>
    <col min="5" max="5" width="19.5703125" style="18" customWidth="1"/>
    <col min="6" max="6" width="19.140625" style="1" customWidth="1"/>
    <col min="7" max="7" width="22" style="1" customWidth="1"/>
    <col min="8" max="16384" width="9.140625" style="1"/>
  </cols>
  <sheetData>
    <row r="1" spans="1:6" s="18" customFormat="1" ht="36.75" customHeight="1" x14ac:dyDescent="0.25">
      <c r="A1" s="67" t="s">
        <v>56</v>
      </c>
      <c r="B1" s="67"/>
      <c r="C1" s="67"/>
      <c r="D1" s="67"/>
    </row>
    <row r="2" spans="1:6" s="18" customFormat="1" ht="15" customHeight="1" x14ac:dyDescent="0.25">
      <c r="A2" s="11"/>
      <c r="B2" s="11"/>
      <c r="C2" s="11"/>
      <c r="D2" s="11" t="s">
        <v>2</v>
      </c>
    </row>
    <row r="3" spans="1:6" s="19" customFormat="1" ht="49.15" customHeight="1" x14ac:dyDescent="0.25">
      <c r="A3" s="25" t="s">
        <v>33</v>
      </c>
      <c r="B3" s="26" t="s">
        <v>55</v>
      </c>
      <c r="C3" s="26" t="s">
        <v>0</v>
      </c>
      <c r="D3" s="26" t="s">
        <v>1</v>
      </c>
    </row>
    <row r="4" spans="1:6" s="18" customFormat="1" x14ac:dyDescent="0.25">
      <c r="A4" s="65" t="s">
        <v>8</v>
      </c>
      <c r="B4" s="65"/>
      <c r="C4" s="65"/>
      <c r="D4" s="66"/>
    </row>
    <row r="5" spans="1:6" s="18" customFormat="1" ht="15.6" customHeight="1" x14ac:dyDescent="0.25">
      <c r="A5" s="27" t="s">
        <v>40</v>
      </c>
      <c r="B5" s="15">
        <f>B6+B16</f>
        <v>1485902.9</v>
      </c>
      <c r="C5" s="35">
        <f>C6+C16</f>
        <v>999493.70000000007</v>
      </c>
      <c r="D5" s="38">
        <f t="shared" ref="D5:D10" si="0">C5/B5*100</f>
        <v>67.265074992450721</v>
      </c>
      <c r="E5" s="20"/>
      <c r="F5" s="20"/>
    </row>
    <row r="6" spans="1:6" s="18" customFormat="1" x14ac:dyDescent="0.25">
      <c r="A6" s="27" t="s">
        <v>24</v>
      </c>
      <c r="B6" s="16">
        <f>B7+B8+B9+B10+B15</f>
        <v>1340234</v>
      </c>
      <c r="C6" s="36">
        <f>C7+C8+C9+C10+C15</f>
        <v>904578.3</v>
      </c>
      <c r="D6" s="38">
        <f t="shared" si="0"/>
        <v>67.494057007955334</v>
      </c>
      <c r="E6" s="20"/>
      <c r="F6" s="20"/>
    </row>
    <row r="7" spans="1:6" s="18" customFormat="1" x14ac:dyDescent="0.25">
      <c r="A7" s="12" t="s">
        <v>3</v>
      </c>
      <c r="B7" s="33">
        <f>665164+130000</f>
        <v>795164</v>
      </c>
      <c r="C7" s="37">
        <v>532841.4</v>
      </c>
      <c r="D7" s="39">
        <f t="shared" si="0"/>
        <v>67.010251973177859</v>
      </c>
    </row>
    <row r="8" spans="1:6" s="18" customFormat="1" ht="30" customHeight="1" x14ac:dyDescent="0.25">
      <c r="A8" s="12" t="s">
        <v>4</v>
      </c>
      <c r="B8" s="33">
        <v>24893</v>
      </c>
      <c r="C8" s="37">
        <v>18051.5</v>
      </c>
      <c r="D8" s="39">
        <f t="shared" si="0"/>
        <v>72.516370063873381</v>
      </c>
    </row>
    <row r="9" spans="1:6" s="18" customFormat="1" ht="19.899999999999999" customHeight="1" x14ac:dyDescent="0.25">
      <c r="A9" s="12" t="s">
        <v>51</v>
      </c>
      <c r="B9" s="33">
        <f>309191-12000</f>
        <v>297191</v>
      </c>
      <c r="C9" s="33">
        <v>228998.5</v>
      </c>
      <c r="D9" s="40">
        <f t="shared" si="0"/>
        <v>77.054318603187838</v>
      </c>
    </row>
    <row r="10" spans="1:6" s="18" customFormat="1" ht="19.899999999999999" customHeight="1" x14ac:dyDescent="0.25">
      <c r="A10" s="12" t="s">
        <v>29</v>
      </c>
      <c r="B10" s="33">
        <f>B12+B13+B14</f>
        <v>192376</v>
      </c>
      <c r="C10" s="33">
        <v>106187.4</v>
      </c>
      <c r="D10" s="39">
        <f t="shared" si="0"/>
        <v>55.197841726618705</v>
      </c>
    </row>
    <row r="11" spans="1:6" s="18" customFormat="1" ht="17.45" customHeight="1" x14ac:dyDescent="0.25">
      <c r="A11" s="12" t="s">
        <v>30</v>
      </c>
      <c r="B11" s="17"/>
      <c r="C11" s="17"/>
      <c r="D11" s="17"/>
    </row>
    <row r="12" spans="1:6" s="18" customFormat="1" x14ac:dyDescent="0.25">
      <c r="A12" s="28" t="s">
        <v>37</v>
      </c>
      <c r="B12" s="33">
        <v>44904</v>
      </c>
      <c r="C12" s="33">
        <v>9057.1</v>
      </c>
      <c r="D12" s="39">
        <f t="shared" ref="D12:D20" si="1">C12/B12*100</f>
        <v>20.169918047389992</v>
      </c>
      <c r="F12" s="21"/>
    </row>
    <row r="13" spans="1:6" s="18" customFormat="1" x14ac:dyDescent="0.25">
      <c r="A13" s="28" t="s">
        <v>32</v>
      </c>
      <c r="B13" s="33">
        <f>98649-6000</f>
        <v>92649</v>
      </c>
      <c r="C13" s="33">
        <v>65785.399999999994</v>
      </c>
      <c r="D13" s="39">
        <f t="shared" si="1"/>
        <v>71.004975768761668</v>
      </c>
      <c r="F13" s="21"/>
    </row>
    <row r="14" spans="1:6" s="18" customFormat="1" x14ac:dyDescent="0.25">
      <c r="A14" s="28" t="s">
        <v>38</v>
      </c>
      <c r="B14" s="33">
        <v>54823</v>
      </c>
      <c r="C14" s="33">
        <v>31344.9</v>
      </c>
      <c r="D14" s="39">
        <f t="shared" si="1"/>
        <v>57.174725936194669</v>
      </c>
      <c r="F14" s="21"/>
    </row>
    <row r="15" spans="1:6" s="18" customFormat="1" x14ac:dyDescent="0.25">
      <c r="A15" s="12" t="s">
        <v>52</v>
      </c>
      <c r="B15" s="33">
        <f>5581+25029</f>
        <v>30610</v>
      </c>
      <c r="C15" s="33">
        <v>18499.5</v>
      </c>
      <c r="D15" s="17">
        <f t="shared" si="1"/>
        <v>60.436131983012089</v>
      </c>
      <c r="F15" s="21"/>
    </row>
    <row r="16" spans="1:6" s="18" customFormat="1" x14ac:dyDescent="0.25">
      <c r="A16" s="27" t="s">
        <v>25</v>
      </c>
      <c r="B16" s="15">
        <f>SUM(B17:B23)</f>
        <v>145668.9</v>
      </c>
      <c r="C16" s="15">
        <f>SUM(C17:C23)</f>
        <v>94915.4</v>
      </c>
      <c r="D16" s="15">
        <f t="shared" si="1"/>
        <v>65.158314506390852</v>
      </c>
    </row>
    <row r="17" spans="1:8" s="18" customFormat="1" ht="45" x14ac:dyDescent="0.25">
      <c r="A17" s="12" t="s">
        <v>26</v>
      </c>
      <c r="B17" s="33">
        <v>59254.6</v>
      </c>
      <c r="C17" s="33">
        <v>45828.6</v>
      </c>
      <c r="D17" s="33">
        <f t="shared" si="1"/>
        <v>77.341843502445386</v>
      </c>
    </row>
    <row r="18" spans="1:8" s="18" customFormat="1" ht="18" customHeight="1" x14ac:dyDescent="0.25">
      <c r="A18" s="12" t="s">
        <v>27</v>
      </c>
      <c r="B18" s="33">
        <v>1578</v>
      </c>
      <c r="C18" s="33">
        <v>5169.8999999999996</v>
      </c>
      <c r="D18" s="33">
        <f t="shared" si="1"/>
        <v>327.62357414448667</v>
      </c>
      <c r="G18" s="22"/>
    </row>
    <row r="19" spans="1:8" s="18" customFormat="1" ht="30.75" customHeight="1" x14ac:dyDescent="0.25">
      <c r="A19" s="12" t="s">
        <v>39</v>
      </c>
      <c r="B19" s="33">
        <v>183.8</v>
      </c>
      <c r="C19" s="33">
        <v>1122.0999999999999</v>
      </c>
      <c r="D19" s="33">
        <f t="shared" si="1"/>
        <v>610.5005440696408</v>
      </c>
      <c r="G19" s="22"/>
    </row>
    <row r="20" spans="1:8" s="18" customFormat="1" ht="30" x14ac:dyDescent="0.25">
      <c r="A20" s="29" t="s">
        <v>5</v>
      </c>
      <c r="B20" s="34">
        <v>59000.5</v>
      </c>
      <c r="C20" s="34">
        <v>21956.9</v>
      </c>
      <c r="D20" s="34">
        <f t="shared" si="1"/>
        <v>37.214769366361303</v>
      </c>
    </row>
    <row r="21" spans="1:8" s="18" customFormat="1" x14ac:dyDescent="0.25">
      <c r="A21" s="12" t="s">
        <v>46</v>
      </c>
      <c r="B21" s="23">
        <v>0</v>
      </c>
      <c r="C21" s="23">
        <v>2</v>
      </c>
      <c r="D21" s="23"/>
    </row>
    <row r="22" spans="1:8" s="18" customFormat="1" ht="18.75" customHeight="1" x14ac:dyDescent="0.25">
      <c r="A22" s="12" t="s">
        <v>6</v>
      </c>
      <c r="B22" s="23">
        <v>21507.8</v>
      </c>
      <c r="C22" s="23">
        <v>16633.5</v>
      </c>
      <c r="D22" s="23">
        <f>C22/B22*100</f>
        <v>77.337059113437917</v>
      </c>
    </row>
    <row r="23" spans="1:8" s="18" customFormat="1" x14ac:dyDescent="0.25">
      <c r="A23" s="12" t="s">
        <v>28</v>
      </c>
      <c r="B23" s="23">
        <v>4144.2</v>
      </c>
      <c r="C23" s="23">
        <v>4202.3999999999996</v>
      </c>
      <c r="D23" s="23">
        <f>C23/B23*100</f>
        <v>101.40437237585058</v>
      </c>
    </row>
    <row r="24" spans="1:8" s="18" customFormat="1" x14ac:dyDescent="0.25">
      <c r="A24" s="43" t="s">
        <v>7</v>
      </c>
      <c r="B24" s="51">
        <f>SUM(B25:B31)</f>
        <v>2888243</v>
      </c>
      <c r="C24" s="51">
        <f>SUM(C25:C31)</f>
        <v>1302799.4999999998</v>
      </c>
      <c r="D24" s="49">
        <f t="shared" ref="D24:D28" si="2">C24/B24*100</f>
        <v>45.106990651409859</v>
      </c>
      <c r="E24" s="20"/>
      <c r="F24" s="20"/>
    </row>
    <row r="25" spans="1:8" s="18" customFormat="1" x14ac:dyDescent="0.25">
      <c r="A25" s="44" t="s">
        <v>41</v>
      </c>
      <c r="B25" s="52">
        <v>104791.8</v>
      </c>
      <c r="C25" s="52">
        <v>96527.9</v>
      </c>
      <c r="D25" s="53">
        <f t="shared" si="2"/>
        <v>92.113982200897397</v>
      </c>
      <c r="E25" s="21"/>
      <c r="F25" s="24"/>
    </row>
    <row r="26" spans="1:8" s="18" customFormat="1" x14ac:dyDescent="0.25">
      <c r="A26" s="44" t="s">
        <v>43</v>
      </c>
      <c r="B26" s="52">
        <v>1384102.2</v>
      </c>
      <c r="C26" s="52">
        <v>402312</v>
      </c>
      <c r="D26" s="53">
        <f t="shared" si="2"/>
        <v>29.066639732239423</v>
      </c>
      <c r="F26" s="24"/>
    </row>
    <row r="27" spans="1:8" s="18" customFormat="1" x14ac:dyDescent="0.25">
      <c r="A27" s="44" t="s">
        <v>42</v>
      </c>
      <c r="B27" s="52">
        <v>991923.9</v>
      </c>
      <c r="C27" s="52">
        <v>683895.6</v>
      </c>
      <c r="D27" s="53">
        <f t="shared" si="2"/>
        <v>68.946377842090499</v>
      </c>
      <c r="F27" s="24"/>
    </row>
    <row r="28" spans="1:8" s="18" customFormat="1" x14ac:dyDescent="0.25">
      <c r="A28" s="44" t="s">
        <v>44</v>
      </c>
      <c r="B28" s="52">
        <v>407425.1</v>
      </c>
      <c r="C28" s="52">
        <v>126879.7</v>
      </c>
      <c r="D28" s="53">
        <f t="shared" si="2"/>
        <v>31.141846685439852</v>
      </c>
      <c r="F28" s="24"/>
    </row>
    <row r="29" spans="1:8" s="18" customFormat="1" ht="30" x14ac:dyDescent="0.25">
      <c r="A29" s="45" t="s">
        <v>54</v>
      </c>
      <c r="B29" s="54" t="s">
        <v>53</v>
      </c>
      <c r="C29" s="54">
        <v>10</v>
      </c>
      <c r="D29" s="53"/>
      <c r="F29" s="24"/>
    </row>
    <row r="30" spans="1:8" ht="45" x14ac:dyDescent="0.25">
      <c r="A30" s="46" t="s">
        <v>47</v>
      </c>
      <c r="B30" s="55" t="s">
        <v>53</v>
      </c>
      <c r="C30" s="56">
        <v>2032.9</v>
      </c>
      <c r="D30" s="55"/>
      <c r="F30" s="2"/>
    </row>
    <row r="31" spans="1:8" ht="48" customHeight="1" x14ac:dyDescent="0.25">
      <c r="A31" s="46" t="s">
        <v>45</v>
      </c>
      <c r="B31" s="55" t="s">
        <v>53</v>
      </c>
      <c r="C31" s="54">
        <v>-8858.6</v>
      </c>
      <c r="D31" s="55"/>
      <c r="E31" s="6"/>
      <c r="F31" s="4"/>
    </row>
    <row r="32" spans="1:8" x14ac:dyDescent="0.25">
      <c r="A32" s="47" t="s">
        <v>31</v>
      </c>
      <c r="B32" s="48">
        <f>B24+B5</f>
        <v>4374145.9000000004</v>
      </c>
      <c r="C32" s="48">
        <f>C5+C24</f>
        <v>2302293.1999999997</v>
      </c>
      <c r="D32" s="49">
        <f>C32/B32*100</f>
        <v>52.634119954709327</v>
      </c>
      <c r="E32" s="30"/>
      <c r="F32" s="7"/>
      <c r="G32" s="7"/>
      <c r="H32" s="6"/>
    </row>
    <row r="33" spans="1:7" ht="17.45" customHeight="1" x14ac:dyDescent="0.25">
      <c r="A33" s="61" t="s">
        <v>9</v>
      </c>
      <c r="B33" s="62"/>
      <c r="C33" s="62"/>
      <c r="D33" s="63"/>
      <c r="E33" s="6"/>
      <c r="F33" s="3"/>
    </row>
    <row r="34" spans="1:7" x14ac:dyDescent="0.25">
      <c r="A34" s="46" t="s">
        <v>10</v>
      </c>
      <c r="B34" s="57">
        <v>239883.5</v>
      </c>
      <c r="C34" s="57">
        <v>131043.2</v>
      </c>
      <c r="D34" s="58">
        <f t="shared" ref="D34:D44" si="3">C34/B34*100</f>
        <v>54.627850602479953</v>
      </c>
      <c r="E34" s="31"/>
    </row>
    <row r="35" spans="1:7" ht="30" x14ac:dyDescent="0.25">
      <c r="A35" s="46" t="s">
        <v>11</v>
      </c>
      <c r="B35" s="59">
        <v>36631</v>
      </c>
      <c r="C35" s="59">
        <v>23116.1</v>
      </c>
      <c r="D35" s="60">
        <f>C35/B35*100</f>
        <v>63.105293330785393</v>
      </c>
      <c r="E35" s="6"/>
    </row>
    <row r="36" spans="1:7" x14ac:dyDescent="0.25">
      <c r="A36" s="46" t="s">
        <v>12</v>
      </c>
      <c r="B36" s="59">
        <v>661462.30000000005</v>
      </c>
      <c r="C36" s="59">
        <v>306402.09999999998</v>
      </c>
      <c r="D36" s="60">
        <f t="shared" si="3"/>
        <v>46.321929458413571</v>
      </c>
      <c r="E36" s="6"/>
    </row>
    <row r="37" spans="1:7" x14ac:dyDescent="0.25">
      <c r="A37" s="46" t="s">
        <v>13</v>
      </c>
      <c r="B37" s="59">
        <v>868946.8</v>
      </c>
      <c r="C37" s="59">
        <v>221489.1</v>
      </c>
      <c r="D37" s="60">
        <f t="shared" si="3"/>
        <v>25.489374033024809</v>
      </c>
      <c r="E37" s="6"/>
    </row>
    <row r="38" spans="1:7" x14ac:dyDescent="0.25">
      <c r="A38" s="46" t="s">
        <v>14</v>
      </c>
      <c r="B38" s="59">
        <v>2270006</v>
      </c>
      <c r="C38" s="59">
        <v>1274467.1000000001</v>
      </c>
      <c r="D38" s="60">
        <f t="shared" si="3"/>
        <v>56.14377671248446</v>
      </c>
      <c r="E38" s="6"/>
    </row>
    <row r="39" spans="1:7" x14ac:dyDescent="0.25">
      <c r="A39" s="46" t="s">
        <v>15</v>
      </c>
      <c r="B39" s="59">
        <v>160608.5</v>
      </c>
      <c r="C39" s="59">
        <v>107274.4</v>
      </c>
      <c r="D39" s="60">
        <f t="shared" si="3"/>
        <v>66.792479850070194</v>
      </c>
      <c r="E39" s="6"/>
    </row>
    <row r="40" spans="1:7" x14ac:dyDescent="0.25">
      <c r="A40" s="46" t="s">
        <v>16</v>
      </c>
      <c r="B40" s="59">
        <v>216567.8</v>
      </c>
      <c r="C40" s="59">
        <v>121988.7</v>
      </c>
      <c r="D40" s="60">
        <f t="shared" si="3"/>
        <v>56.328179904861209</v>
      </c>
      <c r="E40" s="6"/>
    </row>
    <row r="41" spans="1:7" x14ac:dyDescent="0.25">
      <c r="A41" s="46" t="s">
        <v>17</v>
      </c>
      <c r="B41" s="59">
        <v>47483</v>
      </c>
      <c r="C41" s="59">
        <v>33459.5</v>
      </c>
      <c r="D41" s="60">
        <f>C41/B41*100</f>
        <v>70.466272139502564</v>
      </c>
      <c r="E41" s="6"/>
    </row>
    <row r="42" spans="1:7" x14ac:dyDescent="0.25">
      <c r="A42" s="50" t="s">
        <v>18</v>
      </c>
      <c r="B42" s="59">
        <v>24933.599999999999</v>
      </c>
      <c r="C42" s="59">
        <v>19739.8</v>
      </c>
      <c r="D42" s="60">
        <f>C42/B42*100</f>
        <v>79.169474123271414</v>
      </c>
      <c r="E42" s="6"/>
    </row>
    <row r="43" spans="1:7" ht="33" customHeight="1" x14ac:dyDescent="0.25">
      <c r="A43" s="46" t="s">
        <v>19</v>
      </c>
      <c r="B43" s="59">
        <v>57634.400000000001</v>
      </c>
      <c r="C43" s="59">
        <v>26416.799999999999</v>
      </c>
      <c r="D43" s="60">
        <f t="shared" si="3"/>
        <v>45.835126244048688</v>
      </c>
      <c r="E43" s="6"/>
      <c r="F43" s="3"/>
    </row>
    <row r="44" spans="1:7" ht="31.5" customHeight="1" x14ac:dyDescent="0.25">
      <c r="A44" s="16" t="s">
        <v>20</v>
      </c>
      <c r="B44" s="15">
        <f>B43+B42+B41+B40+B39+B38+B37+B36+B35+B34</f>
        <v>4584156.8999999994</v>
      </c>
      <c r="C44" s="15">
        <f>C43+C42+C41+C40+C39+C38+C37+C36+C35+C34</f>
        <v>2265396.8000000003</v>
      </c>
      <c r="D44" s="15">
        <f t="shared" si="3"/>
        <v>49.417959494361995</v>
      </c>
      <c r="E44" s="32"/>
      <c r="F44" s="5"/>
    </row>
    <row r="45" spans="1:7" ht="29.25" x14ac:dyDescent="0.25">
      <c r="A45" s="16" t="s">
        <v>50</v>
      </c>
      <c r="B45" s="15">
        <f>B32-B44</f>
        <v>-210010.99999999907</v>
      </c>
      <c r="C45" s="15">
        <f>C32-C44</f>
        <v>36896.399999999441</v>
      </c>
      <c r="D45" s="15"/>
      <c r="E45" s="8"/>
      <c r="F45" s="9"/>
      <c r="G45" s="10"/>
    </row>
    <row r="46" spans="1:7" x14ac:dyDescent="0.25">
      <c r="A46" s="64" t="s">
        <v>34</v>
      </c>
      <c r="B46" s="64"/>
      <c r="C46" s="64"/>
      <c r="D46" s="64"/>
      <c r="E46" s="31"/>
      <c r="F46" s="8"/>
      <c r="G46" s="6"/>
    </row>
    <row r="47" spans="1:7" x14ac:dyDescent="0.25">
      <c r="A47" s="64"/>
      <c r="B47" s="64"/>
      <c r="C47" s="64"/>
      <c r="D47" s="64"/>
      <c r="E47" s="6"/>
      <c r="F47" s="3"/>
    </row>
    <row r="48" spans="1:7" x14ac:dyDescent="0.25">
      <c r="A48" s="13"/>
      <c r="B48" s="13" t="s">
        <v>35</v>
      </c>
      <c r="C48" s="13"/>
      <c r="D48" s="13"/>
      <c r="F48" s="3"/>
    </row>
    <row r="49" spans="1:4" ht="15" customHeight="1" x14ac:dyDescent="0.25">
      <c r="A49" s="14" t="s">
        <v>21</v>
      </c>
      <c r="B49" s="42" t="s">
        <v>49</v>
      </c>
      <c r="C49" s="17"/>
      <c r="D49" s="41"/>
    </row>
    <row r="50" spans="1:4" x14ac:dyDescent="0.25">
      <c r="A50" s="12" t="s">
        <v>22</v>
      </c>
      <c r="B50" s="23">
        <v>456000</v>
      </c>
      <c r="C50" s="17"/>
      <c r="D50" s="41"/>
    </row>
    <row r="51" spans="1:4" ht="34.5" customHeight="1" x14ac:dyDescent="0.25">
      <c r="A51" s="12" t="s">
        <v>48</v>
      </c>
      <c r="B51" s="23">
        <v>499042.2</v>
      </c>
      <c r="C51" s="17"/>
      <c r="D51" s="41"/>
    </row>
    <row r="52" spans="1:4" x14ac:dyDescent="0.25">
      <c r="A52" s="12" t="s">
        <v>36</v>
      </c>
      <c r="B52" s="23">
        <v>0</v>
      </c>
      <c r="C52" s="17"/>
      <c r="D52" s="41"/>
    </row>
    <row r="53" spans="1:4" x14ac:dyDescent="0.25">
      <c r="A53" s="14" t="s">
        <v>23</v>
      </c>
      <c r="B53" s="23">
        <f>SUM(B50:B52)</f>
        <v>955042.2</v>
      </c>
      <c r="C53" s="17"/>
      <c r="D53" s="41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2019-03-12T12:53:21Z</cp:lastPrinted>
  <dcterms:created xsi:type="dcterms:W3CDTF">2014-09-16T05:33:49Z</dcterms:created>
  <dcterms:modified xsi:type="dcterms:W3CDTF">2019-09-09T08:18:16Z</dcterms:modified>
</cp:coreProperties>
</file>